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autoCompressPictures="0"/>
  <bookViews>
    <workbookView xWindow="0" yWindow="0" windowWidth="25600" windowHeight="16060"/>
  </bookViews>
  <sheets>
    <sheet name="Dysnatriämie" sheetId="4" r:id="rId1"/>
    <sheet name="Disclaimer and Copyright" sheetId="7" r:id="rId2"/>
  </sheets>
  <definedNames>
    <definedName name="__FiO2">#REF!</definedName>
    <definedName name="__pCO2">#REF!</definedName>
    <definedName name="__pO2">#REF!</definedName>
    <definedName name="_FiO2">#REF!</definedName>
    <definedName name="_HCO3">#REF!</definedName>
    <definedName name="_pCO2">#REF!</definedName>
    <definedName name="_pO2">#REF!</definedName>
    <definedName name="AG">#REF!</definedName>
    <definedName name="AGob">#REF!</definedName>
    <definedName name="AGunt">#REF!</definedName>
    <definedName name="akutHCO3">#REF!</definedName>
    <definedName name="Alb">#REF!</definedName>
    <definedName name="Alter">#REF!</definedName>
    <definedName name="BicAG">#REF!</definedName>
    <definedName name="chrHCO3">#REF!</definedName>
    <definedName name="chronHCO3">#REF!</definedName>
    <definedName name="Cl">#REF!</definedName>
    <definedName name="dAG">#REF!</definedName>
    <definedName name="dBic">#REF!</definedName>
    <definedName name="_xlnm.Print_Area" localSheetId="0">Dysnatriämie!$B$2:$H$43</definedName>
    <definedName name="erpCO2">#REF!</definedName>
    <definedName name="erwCO2">#REF!</definedName>
    <definedName name="erwpCO2">#REF!</definedName>
    <definedName name="HCO3erwA">#REF!</definedName>
    <definedName name="HCO3erwC">#REF!</definedName>
    <definedName name="Höhe">#REF!</definedName>
    <definedName name="K">#REF!</definedName>
    <definedName name="korrAG">#REF!</definedName>
    <definedName name="Na">#REF!</definedName>
    <definedName name="oben">#REF!</definedName>
    <definedName name="Pb">#REF!</definedName>
    <definedName name="pCO2erw">#REF!</definedName>
    <definedName name="pH">#REF!</definedName>
    <definedName name="RQ">#REF!</definedName>
    <definedName name="SAG">#REF!</definedName>
    <definedName name="SAGkorr">#REF!</definedName>
    <definedName name="SAlbumin">#REF!</definedName>
    <definedName name="SBic">#REF!</definedName>
    <definedName name="SCl">#REF!</definedName>
    <definedName name="SHCO3">#REF!</definedName>
    <definedName name="SNa">#REF!</definedName>
    <definedName name="SpH">#REF!</definedName>
    <definedName name="Temp">#REF!</definedName>
    <definedName name="totBic">#REF!</definedName>
    <definedName name="unten">#REF!</definedName>
  </definedNames>
  <calcPr calcId="158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" i="4" l="1"/>
  <c r="F42" i="4"/>
  <c r="E42" i="4"/>
  <c r="D42" i="4"/>
  <c r="C42" i="4"/>
  <c r="H42" i="4"/>
  <c r="H41" i="4"/>
  <c r="H40" i="4"/>
  <c r="H39" i="4"/>
  <c r="H38" i="4"/>
  <c r="H37" i="4"/>
  <c r="H36" i="4"/>
  <c r="H20" i="4"/>
  <c r="G20" i="4"/>
  <c r="F20" i="4"/>
  <c r="E20" i="4"/>
  <c r="D20" i="4"/>
  <c r="C20" i="4"/>
  <c r="H29" i="4"/>
  <c r="D29" i="4"/>
  <c r="C29" i="4"/>
  <c r="H19" i="4"/>
  <c r="H18" i="4"/>
  <c r="H17" i="4"/>
  <c r="H16" i="4"/>
  <c r="H15" i="4"/>
  <c r="H14" i="4"/>
  <c r="Q20" i="4"/>
  <c r="Q21" i="4"/>
  <c r="R20" i="4"/>
  <c r="R21" i="4"/>
  <c r="Q22" i="4"/>
  <c r="R22" i="4"/>
  <c r="Q23" i="4"/>
  <c r="R23" i="4"/>
  <c r="Q24" i="4"/>
  <c r="R24" i="4"/>
  <c r="Q25" i="4"/>
  <c r="R25" i="4"/>
  <c r="Q26" i="4"/>
  <c r="R26" i="4"/>
  <c r="Q27" i="4"/>
  <c r="R27" i="4"/>
  <c r="S20" i="4"/>
  <c r="S21" i="4"/>
  <c r="G41" i="4"/>
  <c r="G40" i="4"/>
  <c r="G39" i="4"/>
  <c r="G38" i="4"/>
  <c r="G37" i="4"/>
  <c r="G36" i="4"/>
  <c r="F41" i="4"/>
  <c r="F40" i="4"/>
  <c r="F39" i="4"/>
  <c r="F38" i="4"/>
  <c r="F37" i="4"/>
  <c r="F36" i="4"/>
  <c r="E41" i="4"/>
  <c r="E40" i="4"/>
  <c r="E39" i="4"/>
  <c r="E38" i="4"/>
  <c r="E37" i="4"/>
  <c r="E36" i="4"/>
  <c r="D41" i="4"/>
  <c r="D40" i="4"/>
  <c r="D39" i="4"/>
  <c r="D38" i="4"/>
  <c r="D37" i="4"/>
  <c r="D36" i="4"/>
  <c r="C41" i="4"/>
  <c r="C40" i="4"/>
  <c r="C39" i="4"/>
  <c r="C38" i="4"/>
  <c r="C37" i="4"/>
  <c r="C36" i="4"/>
  <c r="D28" i="4"/>
  <c r="D27" i="4"/>
  <c r="D26" i="4"/>
  <c r="D25" i="4"/>
  <c r="C28" i="4"/>
  <c r="C27" i="4"/>
  <c r="C26" i="4"/>
  <c r="C25" i="4"/>
  <c r="G19" i="4"/>
  <c r="G18" i="4"/>
  <c r="G17" i="4"/>
  <c r="G16" i="4"/>
  <c r="G15" i="4"/>
  <c r="G14" i="4"/>
  <c r="F19" i="4"/>
  <c r="F18" i="4"/>
  <c r="F17" i="4"/>
  <c r="F16" i="4"/>
  <c r="F15" i="4"/>
  <c r="F14" i="4"/>
  <c r="E19" i="4"/>
  <c r="E18" i="4"/>
  <c r="E17" i="4"/>
  <c r="E16" i="4"/>
  <c r="E15" i="4"/>
  <c r="E14" i="4"/>
  <c r="D19" i="4"/>
  <c r="D18" i="4"/>
  <c r="D17" i="4"/>
  <c r="D16" i="4"/>
  <c r="D15" i="4"/>
  <c r="D14" i="4"/>
  <c r="C19" i="4"/>
  <c r="C18" i="4"/>
  <c r="C17" i="4"/>
  <c r="C16" i="4"/>
  <c r="C15" i="4"/>
  <c r="C14" i="4"/>
  <c r="S22" i="4"/>
  <c r="S23" i="4"/>
  <c r="S24" i="4"/>
  <c r="S25" i="4"/>
  <c r="S26" i="4"/>
  <c r="S27" i="4"/>
  <c r="T20" i="4"/>
  <c r="T21" i="4"/>
  <c r="T22" i="4"/>
  <c r="T23" i="4"/>
  <c r="T24" i="4"/>
  <c r="T25" i="4"/>
  <c r="T26" i="4"/>
  <c r="T27" i="4"/>
  <c r="H28" i="4"/>
  <c r="H27" i="4"/>
  <c r="H26" i="4"/>
  <c r="H25" i="4"/>
</calcChain>
</file>

<file path=xl/sharedStrings.xml><?xml version="1.0" encoding="utf-8"?>
<sst xmlns="http://schemas.openxmlformats.org/spreadsheetml/2006/main" count="31" uniqueCount="30">
  <si>
    <t>DOB</t>
  </si>
  <si>
    <t>mmol/l</t>
  </si>
  <si>
    <t>Inf variabel</t>
  </si>
  <si>
    <t>l</t>
  </si>
  <si>
    <t>Urin variabel</t>
  </si>
  <si>
    <t>NaCl 0.9%</t>
  </si>
  <si>
    <t>NaBic 1.4%</t>
  </si>
  <si>
    <t>G5% / H2O</t>
  </si>
  <si>
    <t>NaBic 8.4%</t>
  </si>
  <si>
    <t>mmol Na+K</t>
  </si>
  <si>
    <t>Δ [Na]</t>
  </si>
  <si>
    <t>NaCl 3%</t>
  </si>
  <si>
    <r>
      <t xml:space="preserve">ml    \  </t>
    </r>
    <r>
      <rPr>
        <i/>
        <sz val="16"/>
        <color theme="1"/>
        <rFont val="Calibri"/>
        <family val="2"/>
        <scheme val="minor"/>
      </rPr>
      <t>[Na+K]</t>
    </r>
  </si>
  <si>
    <r>
      <t xml:space="preserve">ml    \ </t>
    </r>
    <r>
      <rPr>
        <i/>
        <sz val="16"/>
        <color theme="1"/>
        <rFont val="Calibri"/>
        <family val="2"/>
        <scheme val="minor"/>
      </rPr>
      <t xml:space="preserve"> [Na+K]</t>
    </r>
  </si>
  <si>
    <t>name</t>
  </si>
  <si>
    <t>Plasma-[Na]</t>
  </si>
  <si>
    <t>A) Input (infusions, drinking, eating ...)</t>
  </si>
  <si>
    <t>B) Output (urine, stool, perspiratio … )</t>
  </si>
  <si>
    <t>Glucosaline 2:1</t>
  </si>
  <si>
    <t>Ringer`s lactate</t>
  </si>
  <si>
    <t>(in mmol/l)</t>
  </si>
  <si>
    <t xml:space="preserve">total body water </t>
  </si>
  <si>
    <t>Expected change in [Na] due to</t>
  </si>
  <si>
    <t>Legal Disclaimer</t>
  </si>
  <si>
    <t>While I have made every effort to ensure that all calculations are correct, I take pride in the fact that I am learning daily. So please acknowledge, that I can take no legal responsibility for any mistakes that I missed. This work is not to be considered medical advice. Under no circumstances shall I be responsible for any damages arising from the use of this calculator. All views are my own and not those of my employer.</t>
  </si>
  <si>
    <t>Copyright and distribution info</t>
  </si>
  <si>
    <t>The copyright of this work belongs to the creator, Florian Buchkremer. As it is intended to be part of the FOAM (Free Open Access Meducation, #FOAMed) project, it is distributed for free personal use and no parts of it are password protected. Commercial use is prohibited without prior permission. Sharing -in unaltered form and with attribution to the source- is encouraged.</t>
  </si>
  <si>
    <t>(For this disclaimer I borrowed heavily from Steve Caroll's blog "How to write a medical blog/podcast disclaimer" on EM BASIC www.embasic.org)</t>
  </si>
  <si>
    <r>
      <rPr>
        <b/>
        <sz val="16"/>
        <color theme="1"/>
        <rFont val="Calibri"/>
        <family val="2"/>
        <scheme val="minor"/>
      </rPr>
      <t>food/additives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(no water; eg KCL, salt in food)</t>
    </r>
  </si>
  <si>
    <t>swissnephrokalk Dysnatremia Tables v1.1 ©Florian Buchkremer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</si>
</sst>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;@"/>
  </numFmts>
  <fonts count="41" x14ac:knownFonts="1">
    <font>
      <sz val="10"/>
      <color indexed="8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17"/>
      <name val="Calibri"/>
      <family val="2"/>
    </font>
    <font>
      <sz val="12"/>
      <color indexed="14"/>
      <name val="Calibri"/>
      <family val="2"/>
    </font>
    <font>
      <sz val="12"/>
      <color indexed="60"/>
      <name val="Calibri"/>
      <family val="2"/>
    </font>
    <font>
      <sz val="12"/>
      <color indexed="62"/>
      <name val="Calibri"/>
      <family val="2"/>
    </font>
    <font>
      <b/>
      <sz val="12"/>
      <color indexed="63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Arial"/>
      <family val="2"/>
    </font>
    <font>
      <sz val="20"/>
      <color theme="1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  <font>
      <b/>
      <sz val="24"/>
      <color theme="1"/>
      <name val="Calibri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indexed="8"/>
      <name val="Arial"/>
      <family val="2"/>
    </font>
    <font>
      <b/>
      <u/>
      <sz val="36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56">
    <xf numFmtId="0" fontId="0" fillId="0" borderId="0" applyAlignment="0">
      <protection locked="0"/>
    </xf>
    <xf numFmtId="0" fontId="21" fillId="0" borderId="0" applyFont="0" applyBorder="0" applyAlignment="0" applyProtection="0">
      <protection locked="0"/>
    </xf>
    <xf numFmtId="0" fontId="21" fillId="0" borderId="0" applyFont="0" applyBorder="0" applyAlignment="0" applyProtection="0">
      <protection locked="0"/>
    </xf>
    <xf numFmtId="0" fontId="21" fillId="0" borderId="0" applyFont="0" applyBorder="0" applyAlignment="0" applyProtection="0">
      <protection locked="0"/>
    </xf>
    <xf numFmtId="0" fontId="21" fillId="0" borderId="0" applyFont="0" applyBorder="0" applyAlignment="0" applyProtection="0">
      <protection locked="0"/>
    </xf>
    <xf numFmtId="0" fontId="21" fillId="0" borderId="0" applyFont="0" applyBorder="0" applyAlignment="0" applyProtection="0">
      <protection locked="0"/>
    </xf>
    <xf numFmtId="0" fontId="21" fillId="0" borderId="0" applyFont="0" applyBorder="0" applyAlignment="0" applyProtection="0">
      <protection locked="0"/>
    </xf>
    <xf numFmtId="0" fontId="21" fillId="0" borderId="0" applyFont="0" applyBorder="0" applyAlignment="0" applyProtection="0">
      <protection locked="0"/>
    </xf>
    <xf numFmtId="0" fontId="21" fillId="0" borderId="0" applyFont="0" applyBorder="0" applyAlignment="0" applyProtection="0">
      <protection locked="0"/>
    </xf>
    <xf numFmtId="0" fontId="21" fillId="0" borderId="0" applyFont="0" applyBorder="0" applyAlignment="0" applyProtection="0">
      <protection locked="0"/>
    </xf>
    <xf numFmtId="0" fontId="21" fillId="0" borderId="0" applyFont="0" applyBorder="0" applyAlignment="0" applyProtection="0">
      <protection locked="0"/>
    </xf>
    <xf numFmtId="0" fontId="21" fillId="0" borderId="0" applyFont="0" applyBorder="0" applyAlignment="0" applyProtection="0">
      <protection locked="0"/>
    </xf>
    <xf numFmtId="0" fontId="21" fillId="0" borderId="0" applyFont="0" applyBorder="0" applyAlignment="0" applyProtection="0">
      <protection locked="0"/>
    </xf>
    <xf numFmtId="0" fontId="20" fillId="0" borderId="0" applyFont="0" applyBorder="0" applyAlignment="0" applyProtection="0">
      <protection locked="0"/>
    </xf>
    <xf numFmtId="0" fontId="20" fillId="0" borderId="0" applyFont="0" applyBorder="0" applyAlignment="0" applyProtection="0">
      <protection locked="0"/>
    </xf>
    <xf numFmtId="0" fontId="20" fillId="0" borderId="0" applyFont="0" applyBorder="0" applyAlignment="0" applyProtection="0">
      <protection locked="0"/>
    </xf>
    <xf numFmtId="0" fontId="20" fillId="0" borderId="0" applyFont="0" applyBorder="0" applyAlignment="0" applyProtection="0">
      <protection locked="0"/>
    </xf>
    <xf numFmtId="0" fontId="20" fillId="0" borderId="0" applyFont="0" applyBorder="0" applyAlignment="0" applyProtection="0">
      <protection locked="0"/>
    </xf>
    <xf numFmtId="0" fontId="20" fillId="0" borderId="0" applyFont="0" applyBorder="0" applyAlignment="0" applyProtection="0">
      <protection locked="0"/>
    </xf>
    <xf numFmtId="0" fontId="20" fillId="0" borderId="0" applyFont="0" applyBorder="0" applyAlignment="0" applyProtection="0">
      <protection locked="0"/>
    </xf>
    <xf numFmtId="0" fontId="20" fillId="0" borderId="0" applyFont="0" applyBorder="0" applyAlignment="0" applyProtection="0">
      <protection locked="0"/>
    </xf>
    <xf numFmtId="0" fontId="20" fillId="0" borderId="0" applyFont="0" applyBorder="0" applyAlignment="0" applyProtection="0">
      <protection locked="0"/>
    </xf>
    <xf numFmtId="0" fontId="20" fillId="0" borderId="0" applyFont="0" applyBorder="0" applyAlignment="0" applyProtection="0">
      <protection locked="0"/>
    </xf>
    <xf numFmtId="0" fontId="20" fillId="0" borderId="0" applyFont="0" applyBorder="0" applyAlignment="0" applyProtection="0">
      <protection locked="0"/>
    </xf>
    <xf numFmtId="0" fontId="20" fillId="0" borderId="0" applyFont="0" applyBorder="0" applyAlignment="0" applyProtection="0">
      <protection locked="0"/>
    </xf>
    <xf numFmtId="0" fontId="13" fillId="0" borderId="0" applyFont="0" applyAlignment="0" applyProtection="0">
      <protection locked="0"/>
    </xf>
    <xf numFmtId="0" fontId="14" fillId="0" borderId="0" applyFont="0" applyAlignment="0" applyProtection="0">
      <protection locked="0"/>
    </xf>
    <xf numFmtId="0" fontId="12" fillId="0" borderId="0" applyFont="0" applyAlignment="0" applyProtection="0">
      <protection locked="0"/>
    </xf>
    <xf numFmtId="0" fontId="19" fillId="0" borderId="0" applyFont="0" applyAlignment="0" applyProtection="0">
      <protection locked="0"/>
    </xf>
    <xf numFmtId="0" fontId="18" fillId="0" borderId="0" applyFont="0" applyBorder="0" applyAlignment="0" applyProtection="0">
      <protection locked="0"/>
    </xf>
    <xf numFmtId="0" fontId="9" fillId="0" borderId="0" applyFont="0" applyBorder="0" applyAlignment="0" applyProtection="0">
      <protection locked="0"/>
    </xf>
    <xf numFmtId="0" fontId="4" fillId="0" borderId="0" applyFont="0" applyAlignment="0" applyProtection="0">
      <protection locked="0"/>
    </xf>
    <xf numFmtId="0" fontId="11" fillId="0" borderId="0" applyFont="0" applyBorder="0" applyAlignment="0" applyProtection="0">
      <protection locked="0"/>
    </xf>
    <xf numFmtId="0" fontId="10" fillId="0" borderId="0" applyFont="0" applyBorder="0" applyAlignment="0" applyProtection="0">
      <protection locked="0"/>
    </xf>
    <xf numFmtId="0" fontId="5" fillId="0" borderId="0" applyFont="0" applyBorder="0" applyAlignment="0" applyProtection="0">
      <protection locked="0"/>
    </xf>
    <xf numFmtId="0" fontId="6" fillId="0" borderId="0" applyFont="0" applyAlignment="0" applyProtection="0">
      <protection locked="0"/>
    </xf>
    <xf numFmtId="0" fontId="7" fillId="0" borderId="0" applyFont="0" applyAlignment="0" applyProtection="0">
      <protection locked="0"/>
    </xf>
    <xf numFmtId="0" fontId="8" fillId="0" borderId="0" applyFont="0" applyAlignment="0" applyProtection="0">
      <protection locked="0"/>
    </xf>
    <xf numFmtId="0" fontId="8" fillId="0" borderId="0" applyFont="0" applyBorder="0" applyAlignment="0" applyProtection="0">
      <protection locked="0"/>
    </xf>
    <xf numFmtId="0" fontId="15" fillId="0" borderId="0" applyFont="0" applyAlignment="0" applyProtection="0">
      <protection locked="0"/>
    </xf>
    <xf numFmtId="0" fontId="17" fillId="0" borderId="0" applyFont="0" applyBorder="0" applyAlignment="0" applyProtection="0">
      <protection locked="0"/>
    </xf>
    <xf numFmtId="0" fontId="16" fillId="0" borderId="0" applyFont="0" applyAlignment="0" applyProtection="0">
      <protection locked="0"/>
    </xf>
    <xf numFmtId="0" fontId="23" fillId="0" borderId="0"/>
    <xf numFmtId="0" fontId="3" fillId="0" borderId="0"/>
    <xf numFmtId="0" fontId="21" fillId="0" borderId="0" applyAlignment="0">
      <protection locked="0"/>
    </xf>
    <xf numFmtId="0" fontId="32" fillId="0" borderId="0" applyNumberFormat="0" applyFill="0" applyBorder="0" applyAlignment="0" applyProtection="0">
      <protection locked="0"/>
    </xf>
    <xf numFmtId="0" fontId="33" fillId="0" borderId="0" applyNumberFormat="0" applyFill="0" applyBorder="0" applyAlignment="0" applyProtection="0">
      <protection locked="0"/>
    </xf>
    <xf numFmtId="0" fontId="32" fillId="0" borderId="0" applyNumberFormat="0" applyFill="0" applyBorder="0" applyAlignment="0" applyProtection="0">
      <protection locked="0"/>
    </xf>
    <xf numFmtId="0" fontId="33" fillId="0" borderId="0" applyNumberFormat="0" applyFill="0" applyBorder="0" applyAlignment="0" applyProtection="0">
      <protection locked="0"/>
    </xf>
    <xf numFmtId="0" fontId="32" fillId="0" borderId="0" applyNumberFormat="0" applyFill="0" applyBorder="0" applyAlignment="0" applyProtection="0">
      <protection locked="0"/>
    </xf>
    <xf numFmtId="0" fontId="33" fillId="0" borderId="0" applyNumberFormat="0" applyFill="0" applyBorder="0" applyAlignment="0" applyProtection="0">
      <protection locked="0"/>
    </xf>
    <xf numFmtId="0" fontId="32" fillId="0" borderId="0" applyNumberFormat="0" applyFill="0" applyBorder="0" applyAlignment="0" applyProtection="0">
      <protection locked="0"/>
    </xf>
    <xf numFmtId="0" fontId="33" fillId="0" borderId="0" applyNumberFormat="0" applyFill="0" applyBorder="0" applyAlignment="0" applyProtection="0">
      <protection locked="0"/>
    </xf>
    <xf numFmtId="0" fontId="33" fillId="0" borderId="0" applyNumberFormat="0" applyFill="0" applyBorder="0" applyAlignment="0" applyProtection="0">
      <protection locked="0"/>
    </xf>
    <xf numFmtId="0" fontId="32" fillId="0" borderId="0" applyNumberFormat="0" applyFill="0" applyBorder="0" applyAlignment="0" applyProtection="0">
      <protection locked="0"/>
    </xf>
    <xf numFmtId="0" fontId="2" fillId="0" borderId="0"/>
  </cellStyleXfs>
  <cellXfs count="56">
    <xf numFmtId="0" fontId="0" fillId="0" borderId="0" xfId="0" applyAlignment="1">
      <protection locked="0"/>
    </xf>
    <xf numFmtId="164" fontId="24" fillId="0" borderId="0" xfId="42" applyNumberFormat="1" applyFont="1" applyProtection="1"/>
    <xf numFmtId="0" fontId="25" fillId="0" borderId="0" xfId="42" applyFont="1" applyProtection="1"/>
    <xf numFmtId="164" fontId="25" fillId="0" borderId="0" xfId="42" applyNumberFormat="1" applyFont="1" applyProtection="1"/>
    <xf numFmtId="0" fontId="29" fillId="0" borderId="0" xfId="42" applyFont="1" applyProtection="1"/>
    <xf numFmtId="0" fontId="23" fillId="0" borderId="0" xfId="42" applyProtection="1"/>
    <xf numFmtId="164" fontId="26" fillId="3" borderId="1" xfId="42" applyNumberFormat="1" applyFont="1" applyFill="1" applyBorder="1" applyAlignment="1" applyProtection="1">
      <alignment horizontal="center" vertical="center"/>
    </xf>
    <xf numFmtId="0" fontId="3" fillId="0" borderId="0" xfId="42" applyFont="1" applyProtection="1"/>
    <xf numFmtId="1" fontId="28" fillId="0" borderId="5" xfId="42" applyNumberFormat="1" applyFont="1" applyBorder="1" applyAlignment="1" applyProtection="1">
      <alignment horizontal="center" vertical="center"/>
    </xf>
    <xf numFmtId="0" fontId="25" fillId="0" borderId="2" xfId="42" applyFont="1" applyBorder="1" applyAlignment="1" applyProtection="1">
      <alignment horizontal="left"/>
    </xf>
    <xf numFmtId="164" fontId="26" fillId="3" borderId="3" xfId="42" applyNumberFormat="1" applyFont="1" applyFill="1" applyBorder="1" applyAlignment="1" applyProtection="1">
      <alignment horizontal="center" vertical="center"/>
    </xf>
    <xf numFmtId="0" fontId="25" fillId="0" borderId="4" xfId="42" applyFont="1" applyBorder="1" applyAlignment="1" applyProtection="1">
      <alignment horizontal="left"/>
    </xf>
    <xf numFmtId="0" fontId="28" fillId="0" borderId="3" xfId="42" applyFont="1" applyBorder="1" applyAlignment="1" applyProtection="1">
      <alignment horizontal="center" vertical="center"/>
    </xf>
    <xf numFmtId="0" fontId="30" fillId="0" borderId="3" xfId="42" applyFont="1" applyBorder="1" applyAlignment="1" applyProtection="1">
      <alignment horizontal="center" vertical="center"/>
    </xf>
    <xf numFmtId="0" fontId="3" fillId="0" borderId="0" xfId="42" applyNumberFormat="1" applyFont="1" applyProtection="1"/>
    <xf numFmtId="0" fontId="25" fillId="0" borderId="6" xfId="42" applyFont="1" applyBorder="1" applyProtection="1"/>
    <xf numFmtId="0" fontId="28" fillId="0" borderId="5" xfId="42" applyFont="1" applyBorder="1" applyAlignment="1" applyProtection="1">
      <alignment horizontal="center" vertical="center"/>
    </xf>
    <xf numFmtId="0" fontId="22" fillId="2" borderId="0" xfId="0" applyFont="1" applyFill="1" applyAlignment="1" applyProtection="1">
      <alignment horizontal="right" vertical="center"/>
    </xf>
    <xf numFmtId="164" fontId="3" fillId="0" borderId="0" xfId="42" applyNumberFormat="1" applyFont="1" applyProtection="1"/>
    <xf numFmtId="164" fontId="31" fillId="0" borderId="0" xfId="42" applyNumberFormat="1" applyFont="1" applyAlignment="1" applyProtection="1">
      <alignment horizontal="right" vertical="center"/>
    </xf>
    <xf numFmtId="0" fontId="23" fillId="0" borderId="0" xfId="42" applyFill="1" applyBorder="1" applyProtection="1"/>
    <xf numFmtId="0" fontId="25" fillId="0" borderId="0" xfId="42" applyFont="1" applyFill="1" applyBorder="1" applyAlignment="1" applyProtection="1">
      <alignment horizontal="center" vertical="center"/>
    </xf>
    <xf numFmtId="164" fontId="25" fillId="0" borderId="0" xfId="42" applyNumberFormat="1" applyFont="1" applyFill="1" applyBorder="1" applyAlignment="1" applyProtection="1">
      <alignment horizontal="center" vertical="center"/>
    </xf>
    <xf numFmtId="164" fontId="26" fillId="0" borderId="0" xfId="42" applyNumberFormat="1" applyFont="1" applyFill="1" applyBorder="1" applyAlignment="1" applyProtection="1">
      <alignment horizontal="center" vertical="center"/>
    </xf>
    <xf numFmtId="0" fontId="25" fillId="0" borderId="0" xfId="42" applyFont="1" applyBorder="1" applyAlignment="1" applyProtection="1">
      <alignment horizontal="left"/>
      <protection locked="0"/>
    </xf>
    <xf numFmtId="0" fontId="25" fillId="0" borderId="0" xfId="42" applyFont="1" applyBorder="1" applyAlignment="1" applyProtection="1">
      <alignment horizontal="center" vertical="center"/>
      <protection locked="0"/>
    </xf>
    <xf numFmtId="0" fontId="35" fillId="0" borderId="0" xfId="42" applyFont="1" applyProtection="1"/>
    <xf numFmtId="164" fontId="26" fillId="3" borderId="2" xfId="42" applyNumberFormat="1" applyFont="1" applyFill="1" applyBorder="1" applyAlignment="1" applyProtection="1">
      <alignment horizontal="center" vertical="center"/>
    </xf>
    <xf numFmtId="0" fontId="26" fillId="0" borderId="0" xfId="42" applyFont="1" applyAlignment="1" applyProtection="1">
      <alignment horizontal="center" vertical="center"/>
    </xf>
    <xf numFmtId="164" fontId="37" fillId="0" borderId="0" xfId="42" applyNumberFormat="1" applyFont="1" applyAlignment="1" applyProtection="1">
      <alignment horizontal="center" vertical="center"/>
    </xf>
    <xf numFmtId="1" fontId="28" fillId="0" borderId="10" xfId="42" applyNumberFormat="1" applyFont="1" applyFill="1" applyBorder="1" applyAlignment="1" applyProtection="1">
      <alignment horizontal="center" vertical="center"/>
      <protection locked="0"/>
    </xf>
    <xf numFmtId="0" fontId="25" fillId="0" borderId="10" xfId="42" applyFont="1" applyFill="1" applyBorder="1" applyAlignment="1" applyProtection="1">
      <alignment horizontal="left"/>
      <protection locked="0"/>
    </xf>
    <xf numFmtId="0" fontId="28" fillId="0" borderId="10" xfId="42" applyFont="1" applyFill="1" applyBorder="1" applyAlignment="1" applyProtection="1">
      <alignment horizontal="center" vertical="center"/>
      <protection locked="0"/>
    </xf>
    <xf numFmtId="0" fontId="25" fillId="0" borderId="10" xfId="42" applyFont="1" applyFill="1" applyBorder="1" applyAlignment="1" applyProtection="1">
      <alignment horizontal="center" vertical="center"/>
      <protection locked="0"/>
    </xf>
    <xf numFmtId="0" fontId="36" fillId="4" borderId="11" xfId="42" applyFont="1" applyFill="1" applyBorder="1" applyAlignment="1" applyProtection="1">
      <alignment horizontal="center" vertical="center"/>
      <protection locked="0"/>
    </xf>
    <xf numFmtId="0" fontId="25" fillId="4" borderId="12" xfId="42" applyFont="1" applyFill="1" applyBorder="1" applyAlignment="1" applyProtection="1">
      <alignment horizontal="center" vertical="center"/>
    </xf>
    <xf numFmtId="0" fontId="2" fillId="0" borderId="0" xfId="55"/>
    <xf numFmtId="0" fontId="38" fillId="0" borderId="0" xfId="55" applyFont="1" applyAlignment="1" applyProtection="1">
      <alignment vertical="center" wrapText="1"/>
      <protection locked="0"/>
    </xf>
    <xf numFmtId="0" fontId="38" fillId="0" borderId="0" xfId="55" applyFont="1" applyAlignment="1" applyProtection="1">
      <alignment vertical="center"/>
      <protection locked="0"/>
    </xf>
    <xf numFmtId="0" fontId="26" fillId="0" borderId="6" xfId="42" applyFont="1" applyBorder="1" applyAlignment="1" applyProtection="1">
      <alignment horizontal="center"/>
    </xf>
    <xf numFmtId="164" fontId="25" fillId="0" borderId="7" xfId="42" applyNumberFormat="1" applyFont="1" applyBorder="1" applyAlignment="1" applyProtection="1">
      <alignment horizontal="center" vertical="center"/>
    </xf>
    <xf numFmtId="164" fontId="26" fillId="0" borderId="6" xfId="42" applyNumberFormat="1" applyFont="1" applyBorder="1" applyAlignment="1" applyProtection="1">
      <alignment horizontal="center"/>
    </xf>
    <xf numFmtId="0" fontId="25" fillId="0" borderId="8" xfId="42" applyFont="1" applyBorder="1" applyAlignment="1" applyProtection="1">
      <alignment horizontal="center" vertical="center"/>
    </xf>
    <xf numFmtId="0" fontId="25" fillId="0" borderId="9" xfId="42" applyFont="1" applyBorder="1" applyAlignment="1" applyProtection="1">
      <alignment horizontal="center" vertical="center"/>
    </xf>
    <xf numFmtId="0" fontId="26" fillId="0" borderId="13" xfId="42" applyFont="1" applyBorder="1" applyAlignment="1" applyProtection="1">
      <alignment horizontal="center"/>
    </xf>
    <xf numFmtId="0" fontId="26" fillId="0" borderId="5" xfId="42" applyFont="1" applyBorder="1" applyAlignment="1" applyProtection="1">
      <alignment horizontal="center"/>
    </xf>
    <xf numFmtId="164" fontId="40" fillId="0" borderId="0" xfId="42" applyNumberFormat="1" applyFont="1" applyAlignment="1" applyProtection="1">
      <alignment horizontal="right" vertical="center"/>
    </xf>
    <xf numFmtId="0" fontId="25" fillId="0" borderId="5" xfId="42" applyFont="1" applyBorder="1" applyProtection="1"/>
    <xf numFmtId="0" fontId="25" fillId="0" borderId="0" xfId="42" applyFont="1" applyAlignment="1" applyProtection="1">
      <alignment horizontal="center" vertical="center"/>
    </xf>
    <xf numFmtId="164" fontId="25" fillId="0" borderId="0" xfId="42" applyNumberFormat="1" applyFont="1" applyAlignment="1" applyProtection="1">
      <alignment horizontal="center" vertical="center"/>
    </xf>
    <xf numFmtId="0" fontId="27" fillId="0" borderId="0" xfId="42" applyFont="1" applyAlignment="1" applyProtection="1">
      <alignment horizontal="center" vertical="center"/>
    </xf>
    <xf numFmtId="165" fontId="25" fillId="0" borderId="0" xfId="42" applyNumberFormat="1" applyFont="1" applyFill="1" applyBorder="1" applyAlignment="1" applyProtection="1">
      <alignment horizontal="left" vertical="center"/>
    </xf>
    <xf numFmtId="49" fontId="26" fillId="0" borderId="0" xfId="42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39" fillId="0" borderId="0" xfId="42" applyFont="1" applyAlignment="1" applyProtection="1">
      <alignment vertical="center"/>
    </xf>
    <xf numFmtId="0" fontId="0" fillId="0" borderId="0" xfId="0" applyAlignment="1">
      <protection locked="0"/>
    </xf>
  </cellXfs>
  <cellStyles count="5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3" builtinId="9" hidde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Hinweis" xfId="3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4" builtinId="8" hidden="1"/>
    <cellStyle name="Neutral" xfId="32" builtinId="28" customBuiltin="1"/>
    <cellStyle name="Schlecht" xfId="33" builtinId="27" customBuiltin="1"/>
    <cellStyle name="Standard" xfId="0" builtinId="0"/>
    <cellStyle name="Standard 2" xfId="42"/>
    <cellStyle name="Standard 3" xfId="43"/>
    <cellStyle name="Standard 4" xfId="44"/>
    <cellStyle name="Standard 5" xfId="55"/>
    <cellStyle name="Titel" xfId="34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:T61"/>
  <sheetViews>
    <sheetView tabSelected="1" zoomScale="85" zoomScaleNormal="85" zoomScalePageLayoutView="85" workbookViewId="0">
      <selection activeCell="C2" sqref="C2"/>
    </sheetView>
  </sheetViews>
  <sheetFormatPr baseColWidth="10" defaultColWidth="10.83203125" defaultRowHeight="15" x14ac:dyDescent="0"/>
  <cols>
    <col min="1" max="1" width="5.6640625" style="5" customWidth="1"/>
    <col min="2" max="2" width="19.6640625" style="5" customWidth="1"/>
    <col min="3" max="5" width="19.6640625" style="1" customWidth="1"/>
    <col min="6" max="8" width="19.6640625" style="5" customWidth="1"/>
    <col min="9" max="9" width="4.1640625" style="5" customWidth="1"/>
    <col min="10" max="36" width="12.6640625" style="5" customWidth="1"/>
    <col min="37" max="16384" width="10.83203125" style="5"/>
  </cols>
  <sheetData>
    <row r="1" spans="2:18" ht="16" thickBot="1"/>
    <row r="2" spans="2:18" ht="25" customHeight="1">
      <c r="B2" s="28" t="s">
        <v>15</v>
      </c>
      <c r="C2" s="34"/>
      <c r="D2" s="48" t="s">
        <v>1</v>
      </c>
      <c r="F2" s="50" t="s">
        <v>14</v>
      </c>
      <c r="G2" s="52"/>
    </row>
    <row r="3" spans="2:18" ht="25" customHeight="1" thickBot="1">
      <c r="B3" s="29" t="s">
        <v>21</v>
      </c>
      <c r="C3" s="35"/>
      <c r="D3" s="49" t="s">
        <v>3</v>
      </c>
      <c r="F3" s="50" t="s">
        <v>0</v>
      </c>
      <c r="G3" s="51"/>
    </row>
    <row r="4" spans="2:18" ht="25" customHeight="1">
      <c r="C4" s="5"/>
      <c r="D4" s="5"/>
      <c r="E4" s="5"/>
      <c r="H4" s="1"/>
    </row>
    <row r="5" spans="2:18" ht="25" customHeight="1">
      <c r="C5" s="5"/>
      <c r="D5" s="5"/>
      <c r="E5" s="5"/>
      <c r="H5" s="49"/>
    </row>
    <row r="6" spans="2:18" ht="25" customHeight="1">
      <c r="B6" s="54" t="s">
        <v>22</v>
      </c>
      <c r="C6" s="55"/>
      <c r="D6" s="55"/>
      <c r="E6" s="55"/>
      <c r="F6" s="55"/>
      <c r="G6" s="55"/>
      <c r="H6" s="55"/>
    </row>
    <row r="7" spans="2:18" ht="25" customHeight="1">
      <c r="B7" s="55"/>
      <c r="C7" s="55"/>
      <c r="D7" s="55"/>
      <c r="E7" s="55"/>
      <c r="F7" s="55"/>
      <c r="G7" s="55"/>
      <c r="H7" s="55"/>
    </row>
    <row r="8" spans="2:18" ht="25" customHeight="1">
      <c r="B8" s="48" t="s">
        <v>20</v>
      </c>
      <c r="C8" s="19"/>
      <c r="D8" s="3"/>
      <c r="E8" s="3"/>
      <c r="F8" s="2"/>
      <c r="G8" s="2"/>
      <c r="H8" s="2"/>
      <c r="P8" s="20"/>
    </row>
    <row r="9" spans="2:18" ht="25" customHeight="1">
      <c r="C9" s="5"/>
      <c r="D9" s="5"/>
      <c r="E9" s="5"/>
      <c r="P9" s="20"/>
    </row>
    <row r="10" spans="2:18" ht="25" customHeight="1">
      <c r="C10" s="3"/>
      <c r="D10" s="3"/>
      <c r="E10" s="3"/>
      <c r="F10" s="2"/>
      <c r="G10" s="2"/>
      <c r="H10" s="2"/>
      <c r="P10" s="21"/>
      <c r="Q10" s="22"/>
      <c r="R10" s="20"/>
    </row>
    <row r="11" spans="2:18" ht="25" customHeight="1">
      <c r="B11" s="26" t="s">
        <v>16</v>
      </c>
      <c r="C11" s="3"/>
      <c r="D11" s="3"/>
      <c r="E11" s="3"/>
      <c r="F11" s="2"/>
      <c r="G11" s="2"/>
      <c r="H11" s="2"/>
    </row>
    <row r="12" spans="2:18" ht="25" customHeight="1" thickBot="1">
      <c r="B12" s="2"/>
      <c r="C12" s="41" t="s">
        <v>5</v>
      </c>
      <c r="D12" s="41" t="s">
        <v>19</v>
      </c>
      <c r="E12" s="41" t="s">
        <v>6</v>
      </c>
      <c r="F12" s="39" t="s">
        <v>18</v>
      </c>
      <c r="G12" s="39" t="s">
        <v>7</v>
      </c>
      <c r="H12" s="44"/>
      <c r="I12" s="7"/>
    </row>
    <row r="13" spans="2:18" ht="25" customHeight="1" thickBot="1">
      <c r="B13" s="2" t="s">
        <v>12</v>
      </c>
      <c r="C13" s="8">
        <v>154</v>
      </c>
      <c r="D13" s="8">
        <v>136</v>
      </c>
      <c r="E13" s="8">
        <v>167</v>
      </c>
      <c r="F13" s="8">
        <v>51</v>
      </c>
      <c r="G13" s="8">
        <v>0</v>
      </c>
      <c r="H13" s="30"/>
      <c r="I13" s="7"/>
    </row>
    <row r="14" spans="2:18" ht="25" customHeight="1">
      <c r="B14" s="9">
        <v>250</v>
      </c>
      <c r="C14" s="6" t="str">
        <f>IF(C2*C3&gt;0,((R21+23.8)*Q21+(1.03*C13*B14/1000))/(Q21+B14/1000)-23.8-R21,"")</f>
        <v/>
      </c>
      <c r="D14" s="6" t="str">
        <f>IF(C2*C3&gt;0,((R21+23.8)*Q21+(1.03*D13*B14/1000))/(Q21+B14/1000)-23.8-R21,"")</f>
        <v/>
      </c>
      <c r="E14" s="6" t="str">
        <f>IF(C2*C3&gt;0,((R21+23.8)*Q21+(1.03*E13*B14/1000))/(Q21+B14/1000)-23.8-R21,"")</f>
        <v/>
      </c>
      <c r="F14" s="6" t="str">
        <f>IF(C2*C3&gt;0,((R21+23.8)*Q21+(1.03*F13*B14/1000))/(Q21+B14/1000)-23.8-R21,"")</f>
        <v/>
      </c>
      <c r="G14" s="6" t="str">
        <f>IF(C2*C3&gt;0,((R21+23.8)*Q21+(1.03*G13*B14/1000))/(Q21+B14/1000)-23.8-R21,"")</f>
        <v/>
      </c>
      <c r="H14" s="10" t="str">
        <f>IF(C2*C3*H13&gt;0,((R21+23.8)*Q21+(1.03*T21*B14/1000))/(Q21+B14/1000)-23.8-R21,"")</f>
        <v/>
      </c>
      <c r="I14" s="7"/>
    </row>
    <row r="15" spans="2:18" ht="25" customHeight="1">
      <c r="B15" s="9">
        <v>500</v>
      </c>
      <c r="C15" s="6" t="str">
        <f>IF(C2*C3&gt;0,((R22+23.8)*Q22+(1.03*C13*B15/1000))/(Q22+B15/1000)-23.8-R22,"")</f>
        <v/>
      </c>
      <c r="D15" s="6" t="str">
        <f>IF(C2*C3&gt;0,((R22+23.8)*Q22+(1.03*D13*B15/1000))/(Q22+B15/1000)-23.8-R22,"")</f>
        <v/>
      </c>
      <c r="E15" s="6" t="str">
        <f>IF(C2*C3&gt;0,((R22+23.8)*Q22+(1.03*E13*B15/1000))/(Q22+B15/1000)-23.8-R22,"")</f>
        <v/>
      </c>
      <c r="F15" s="6" t="str">
        <f>IF(C2*C3&gt;0,((R22+23.8)*Q22+(1.03*F13*B15/1000))/(Q22+B15/1000)-23.8-R22,"")</f>
        <v/>
      </c>
      <c r="G15" s="6" t="str">
        <f>IF(C2*C3&gt;0,((R22+23.8)*Q22+(1.03*G13*B15/1000))/(Q22+B15/1000)-23.8-R22,"")</f>
        <v/>
      </c>
      <c r="H15" s="10" t="str">
        <f>IF(C2*C3*H13&gt;0,((R22+23.8)*Q22+(1.03*T22*B15/1000))/(Q22+B15/1000)-23.8-R22,"")</f>
        <v/>
      </c>
      <c r="I15" s="7"/>
    </row>
    <row r="16" spans="2:18" ht="25" customHeight="1">
      <c r="B16" s="9">
        <v>1000</v>
      </c>
      <c r="C16" s="6" t="str">
        <f>IF(C2*C3&gt;0,((R23+23.8)*Q23+(1.03*C13*B16/1000))/(Q23+B16/1000)-23.8-R23,"")</f>
        <v/>
      </c>
      <c r="D16" s="6" t="str">
        <f>IF(C2*C3&gt;0,((R23+23.8)*Q23+(1.03*D13*B16/1000))/(Q23+B16/1000)-23.8-R23,"")</f>
        <v/>
      </c>
      <c r="E16" s="6" t="str">
        <f>IF(C2*C3&gt;0,((R23+23.8)*Q23+(1.03*E13*B16/1000))/(Q23+B16/1000)-23.8-R23,"")</f>
        <v/>
      </c>
      <c r="F16" s="6" t="str">
        <f>IF(C2*C3&gt;0,((R23+23.8)*Q23+(1.03*F13*B16/1000))/(Q23+B16/1000)-23.8-R23,"")</f>
        <v/>
      </c>
      <c r="G16" s="6" t="str">
        <f>IF(C2*C3&gt;0,((R23+23.8)*Q23+(1.03*G13*B16/1000))/(Q23+B16/1000)-23.8-R23,"")</f>
        <v/>
      </c>
      <c r="H16" s="10" t="str">
        <f>IF(C2*C3*H13&gt;0,((R23+23.8)*Q23+(1.03*T23*B16/1000))/(Q23+B16/1000)-23.8-R23,"")</f>
        <v/>
      </c>
      <c r="I16" s="7"/>
    </row>
    <row r="17" spans="2:20" ht="25" customHeight="1">
      <c r="B17" s="9">
        <v>1500</v>
      </c>
      <c r="C17" s="6" t="str">
        <f>IF(C2*C3&gt;0,((R24+23.8)*Q24+(1.03*C13*B17/1000))/(Q24+B17/1000)-23.8-R24,"")</f>
        <v/>
      </c>
      <c r="D17" s="6" t="str">
        <f>IF(C2*C3&gt;0,((R24+23.8)*Q24+(1.03*D13*B17/1000))/(Q24+B17/1000)-23.8-R24,"")</f>
        <v/>
      </c>
      <c r="E17" s="6" t="str">
        <f>IF(C2*C3&gt;0,((R24+23.8)*Q24+(1.03*E13*B17/1000))/(Q24+B17/1000)-23.8-R24,"")</f>
        <v/>
      </c>
      <c r="F17" s="6" t="str">
        <f>IF(C2*C3&gt;0,((R24+23.8)*Q24+(1.03*F13*B17/1000))/(Q24+B17/1000)-23.8-R24,"")</f>
        <v/>
      </c>
      <c r="G17" s="6" t="str">
        <f>IF(C2*C3&gt;0,((R24+23.8)*Q24+(1.03*G13*B17/1000))/(Q24+B17/1000)-23.8-R24,"")</f>
        <v/>
      </c>
      <c r="H17" s="10" t="str">
        <f>IF(C2*C3*H13&gt;0,((R24+23.8)*Q24+(1.03*T24*B17/1000))/(Q24+B17/1000)-23.8-R24,"")</f>
        <v/>
      </c>
      <c r="I17" s="7"/>
    </row>
    <row r="18" spans="2:20" ht="25" customHeight="1">
      <c r="B18" s="9">
        <v>2000</v>
      </c>
      <c r="C18" s="6" t="str">
        <f>IF(C2*C3&gt;0,((R25+23.8)*Q25+(1.03*C13*B18/1000))/(Q25+B18/1000)-23.8-R25,"")</f>
        <v/>
      </c>
      <c r="D18" s="6" t="str">
        <f>IF(C2*C3&gt;0,((R25+23.8)*Q25+(1.03*D13*B18/1000))/(Q25+B18/1000)-23.8-R25,"")</f>
        <v/>
      </c>
      <c r="E18" s="6" t="str">
        <f>IF(C2*C3&gt;0,((R25+23.8)*Q25+(1.03*E13*B18/1000))/(Q25+B18/1000)-23.8-R25,"")</f>
        <v/>
      </c>
      <c r="F18" s="6" t="str">
        <f>IF(C2*C3&gt;0,((R25+23.8)*Q25+(1.03*F13*B18/1000))/(Q25+B18/1000)-23.8-R25,"")</f>
        <v/>
      </c>
      <c r="G18" s="6" t="str">
        <f>IF(C2*C3&gt;0,((R25+23.8)*Q25+(1.03*G13*B18/1000))/(Q25+B18/1000)-23.8-R25,"")</f>
        <v/>
      </c>
      <c r="H18" s="10" t="str">
        <f>IF(C2*C3*H13&gt;0,((R25+23.8)*Q25+(1.03*T25*B18/1000))/(Q25+B18/1000)-23.8-R25,"")</f>
        <v/>
      </c>
      <c r="I18" s="7"/>
    </row>
    <row r="19" spans="2:20" ht="25" customHeight="1" thickBot="1">
      <c r="B19" s="11">
        <v>3000</v>
      </c>
      <c r="C19" s="6" t="str">
        <f>IF(C2*C3&gt;0,((R26+23.8)*Q26+(1.03*C13*B19/1000))/(Q26+B19/1000)-23.8-R26,"")</f>
        <v/>
      </c>
      <c r="D19" s="6" t="str">
        <f>IF(C2*C3&gt;0,((R26+23.8)*Q26+(1.03*D13*B19/1000))/(Q26+B19/1000)-23.8-R26,"")</f>
        <v/>
      </c>
      <c r="E19" s="6" t="str">
        <f>IF(C2*C3&gt;0,((R26+23.8)*Q26+(1.03*E13*B19/1000))/(Q26+B19/1000)-23.8-R26,"")</f>
        <v/>
      </c>
      <c r="F19" s="6" t="str">
        <f>IF(C2*C3&gt;0,((R26+23.8)*Q26+(1.03*F13*B19/1000))/(Q26+B19/1000)-23.8-R26,"")</f>
        <v/>
      </c>
      <c r="G19" s="6" t="str">
        <f>IF(C2*C3&gt;0,((R26+23.8)*Q26+(1.03*G13*B19/1000))/(Q26+B19/1000)-23.8-R26,"")</f>
        <v/>
      </c>
      <c r="H19" s="10" t="str">
        <f>IF(C2*C3*H13&gt;0,((R26+23.8)*Q26+(1.03*T26*B19/1000))/(Q26+B19/1000)-23.8-R26,"")</f>
        <v/>
      </c>
      <c r="I19" s="7"/>
      <c r="S19" s="7" t="s">
        <v>4</v>
      </c>
      <c r="T19" s="5" t="s">
        <v>2</v>
      </c>
    </row>
    <row r="20" spans="2:20" ht="25" customHeight="1" thickBot="1">
      <c r="B20" s="31"/>
      <c r="C20" s="27" t="str">
        <f>IF(C2*C3*B20&gt;0,((R27+23.8)*Q27+(1.03*C13*B20/1000))/(Q27+B20/1000)-23.8-R27,"")</f>
        <v/>
      </c>
      <c r="D20" s="6" t="str">
        <f>IF(C2*C3*B20&gt;0,((R27+23.8)*Q27+(1.03*D13*B20/1000))/(Q27+B20/1000)-23.8-R27,"")</f>
        <v/>
      </c>
      <c r="E20" s="6" t="str">
        <f>IF(C2*C3*B20&gt;0,((R27+23.8)*Q27+(1.03*E13*B20/1000))/(Q27+B20/1000)-23.8-R27,"")</f>
        <v/>
      </c>
      <c r="F20" s="6" t="str">
        <f>IF(C2*C3*B20&gt;0,((R27+23.8)*Q27+(1.03*F13*B20/1000))/(Q27+B20/1000)-23.8-R27,"")</f>
        <v/>
      </c>
      <c r="G20" s="6" t="str">
        <f>IF(C2*C3*B20&gt;0,((R27+23.8)*Q27+(1.03*G13*B20/1000))/(Q27+B20/1000)-23.8-R27,"")</f>
        <v/>
      </c>
      <c r="H20" s="10" t="str">
        <f>IF(C2*C3*H13*B20&gt;0,((R27+23.8)*Q27+(1.03*T27*B20/1000))/(Q27+B20/1000)-23.8-R27,"")</f>
        <v/>
      </c>
      <c r="I20" s="7"/>
      <c r="Q20" s="5">
        <f>C3</f>
        <v>0</v>
      </c>
      <c r="R20" s="5">
        <f>C2</f>
        <v>0</v>
      </c>
      <c r="S20" s="5">
        <f>H35</f>
        <v>0</v>
      </c>
      <c r="T20" s="5">
        <f>H13</f>
        <v>0</v>
      </c>
    </row>
    <row r="21" spans="2:20" ht="25" customHeight="1">
      <c r="B21" s="2"/>
      <c r="C21" s="2"/>
      <c r="D21" s="2"/>
      <c r="E21" s="2"/>
      <c r="F21" s="2"/>
      <c r="G21" s="2"/>
      <c r="H21" s="2"/>
      <c r="I21" s="7"/>
      <c r="Q21" s="5">
        <f t="shared" ref="Q21:R27" si="0">Q20</f>
        <v>0</v>
      </c>
      <c r="R21" s="5">
        <f t="shared" si="0"/>
        <v>0</v>
      </c>
      <c r="S21" s="5">
        <f>S20</f>
        <v>0</v>
      </c>
      <c r="T21" s="5">
        <f t="shared" ref="T21:T27" si="1">T20</f>
        <v>0</v>
      </c>
    </row>
    <row r="22" spans="2:20" ht="25" customHeight="1">
      <c r="B22" s="2"/>
      <c r="C22" s="2"/>
      <c r="D22" s="2"/>
      <c r="E22" s="2"/>
      <c r="H22" s="53"/>
      <c r="I22" s="53"/>
      <c r="Q22" s="5">
        <f t="shared" si="0"/>
        <v>0</v>
      </c>
      <c r="R22" s="5">
        <f t="shared" si="0"/>
        <v>0</v>
      </c>
      <c r="S22" s="5">
        <f t="shared" ref="S22:S27" si="2">S21</f>
        <v>0</v>
      </c>
      <c r="T22" s="5">
        <f t="shared" si="1"/>
        <v>0</v>
      </c>
    </row>
    <row r="23" spans="2:20" ht="25" customHeight="1">
      <c r="B23" s="2"/>
      <c r="C23" s="39" t="s">
        <v>11</v>
      </c>
      <c r="D23" s="45" t="s">
        <v>8</v>
      </c>
      <c r="E23" s="2"/>
      <c r="H23" s="46" t="s">
        <v>28</v>
      </c>
      <c r="I23" s="7"/>
      <c r="Q23" s="5">
        <f t="shared" si="0"/>
        <v>0</v>
      </c>
      <c r="R23" s="5">
        <f t="shared" si="0"/>
        <v>0</v>
      </c>
      <c r="S23" s="5">
        <f t="shared" si="2"/>
        <v>0</v>
      </c>
      <c r="T23" s="5">
        <f t="shared" si="1"/>
        <v>0</v>
      </c>
    </row>
    <row r="24" spans="2:20" ht="25" customHeight="1">
      <c r="B24" s="2" t="s">
        <v>13</v>
      </c>
      <c r="C24" s="12">
        <v>513</v>
      </c>
      <c r="D24" s="12">
        <v>1000</v>
      </c>
      <c r="E24" s="2"/>
      <c r="G24" s="40" t="s">
        <v>9</v>
      </c>
      <c r="H24" s="13" t="s">
        <v>10</v>
      </c>
      <c r="I24" s="7"/>
      <c r="Q24" s="5">
        <f t="shared" si="0"/>
        <v>0</v>
      </c>
      <c r="R24" s="5">
        <f t="shared" si="0"/>
        <v>0</v>
      </c>
      <c r="S24" s="5">
        <f t="shared" si="2"/>
        <v>0</v>
      </c>
      <c r="T24" s="5">
        <f t="shared" si="1"/>
        <v>0</v>
      </c>
    </row>
    <row r="25" spans="2:20" ht="25" customHeight="1">
      <c r="B25" s="9">
        <v>100</v>
      </c>
      <c r="C25" s="6" t="str">
        <f>IF(C2*C3&gt;0,((R21+23.8)*Q21+(1.03*C24*B25/1000))/(Q21+B25/1000)-23.8-R21,"")</f>
        <v/>
      </c>
      <c r="D25" s="6" t="str">
        <f>IF(C2*C3&gt;0,((R21+23.8)*Q21+(1.03*D24*B25/1000))/(Q21+B25/1000)-23.8-R21,"")</f>
        <v/>
      </c>
      <c r="E25" s="2"/>
      <c r="G25" s="42">
        <v>20</v>
      </c>
      <c r="H25" s="6" t="str">
        <f>IF(C2*C3&gt;0,((R21+23.8)*Q21+(1.03*G25))/(Q21)-23.8-R21,"")</f>
        <v/>
      </c>
      <c r="I25" s="7"/>
      <c r="Q25" s="5">
        <f t="shared" si="0"/>
        <v>0</v>
      </c>
      <c r="R25" s="5">
        <f t="shared" si="0"/>
        <v>0</v>
      </c>
      <c r="S25" s="5">
        <f t="shared" si="2"/>
        <v>0</v>
      </c>
      <c r="T25" s="5">
        <f t="shared" si="1"/>
        <v>0</v>
      </c>
    </row>
    <row r="26" spans="2:20" ht="25" customHeight="1">
      <c r="B26" s="9">
        <v>200</v>
      </c>
      <c r="C26" s="6" t="str">
        <f>IF(C2*C3&gt;0,((R22+23.8)*Q22+(1.03*C24*B26/1000))/(Q22+B26/1000)-23.8-R22,"")</f>
        <v/>
      </c>
      <c r="D26" s="6" t="str">
        <f>IF(C2*C3&gt;0,((R22+23.8)*Q22+(1.03*D24*B26/1000))/(Q22+B26/1000)-23.8-R22,"")</f>
        <v/>
      </c>
      <c r="E26" s="2"/>
      <c r="G26" s="42">
        <v>40</v>
      </c>
      <c r="H26" s="6" t="str">
        <f>IF(C2*C3&gt;0,((R22+23.8)*Q22+(1.03*G26))/(Q22)-23.8-R22,"")</f>
        <v/>
      </c>
      <c r="I26" s="7"/>
      <c r="Q26" s="5">
        <f t="shared" si="0"/>
        <v>0</v>
      </c>
      <c r="R26" s="5">
        <f t="shared" si="0"/>
        <v>0</v>
      </c>
      <c r="S26" s="5">
        <f t="shared" si="2"/>
        <v>0</v>
      </c>
      <c r="T26" s="5">
        <f t="shared" si="1"/>
        <v>0</v>
      </c>
    </row>
    <row r="27" spans="2:20" ht="25" customHeight="1">
      <c r="B27" s="9">
        <v>300</v>
      </c>
      <c r="C27" s="6" t="str">
        <f>IF(C2*C3&gt;0,((R23+23.8)*Q23+(1.03*C24*B27/1000))/(Q23+B27/1000)-23.8-R23,"")</f>
        <v/>
      </c>
      <c r="D27" s="6" t="str">
        <f>IF(C2*C3&gt;0,((R23+23.8)*Q23+(1.03*D24*B27/1000))/(Q23+B27/1000)-23.8-R23,"")</f>
        <v/>
      </c>
      <c r="E27" s="2"/>
      <c r="G27" s="42">
        <v>80</v>
      </c>
      <c r="H27" s="6" t="str">
        <f>IF(C2*C3&gt;0,((R23+23.8)*Q23+(1.03*G27))/(Q23)-23.8-R23,"")</f>
        <v/>
      </c>
      <c r="I27" s="7"/>
      <c r="Q27" s="5">
        <f t="shared" si="0"/>
        <v>0</v>
      </c>
      <c r="R27" s="5">
        <f t="shared" si="0"/>
        <v>0</v>
      </c>
      <c r="S27" s="5">
        <f t="shared" si="2"/>
        <v>0</v>
      </c>
      <c r="T27" s="5">
        <f t="shared" si="1"/>
        <v>0</v>
      </c>
    </row>
    <row r="28" spans="2:20" ht="25" customHeight="1" thickBot="1">
      <c r="B28" s="11">
        <v>500</v>
      </c>
      <c r="C28" s="6" t="str">
        <f>IF(C2*C3&gt;0,((R24+23.8)*Q24+(1.03*C24*B28/1000))/(Q24+B28/1000)-23.8-R24,"")</f>
        <v/>
      </c>
      <c r="D28" s="6" t="str">
        <f>IF(C2*C3&gt;0,((R24+23.8)*Q24+(1.03*D24*B28/1000))/(Q24+B28/1000)-23.8-R24,"")</f>
        <v/>
      </c>
      <c r="E28" s="2"/>
      <c r="G28" s="43">
        <v>120</v>
      </c>
      <c r="H28" s="6" t="str">
        <f>IF(C2*C3&gt;0,((R24+23.8)*Q24+(1.03*G28))/(Q24)-23.8-R24,"")</f>
        <v/>
      </c>
      <c r="I28" s="7"/>
    </row>
    <row r="29" spans="2:20" ht="25" customHeight="1" thickBot="1">
      <c r="B29" s="31"/>
      <c r="C29" s="27" t="str">
        <f>IF(C2*C3*B29&gt;0,((R25+23.8)*Q25+(1.03*C24*B29/1000))/(Q25+B29/1000)-23.8-R25,"")</f>
        <v/>
      </c>
      <c r="D29" s="6" t="str">
        <f>IF(C2*C3*B29&gt;0,((R25+23.8)*Q25+(1.03*D24*B29/1000))/(Q25+B29/1000)-23.8-R25,"")</f>
        <v/>
      </c>
      <c r="E29" s="2"/>
      <c r="G29" s="33"/>
      <c r="H29" s="27" t="str">
        <f>IF(C2*C3*G29&gt;0,((R25+23.8)*Q25+(1.03*G29))/(Q25)-23.8-R25,"")</f>
        <v/>
      </c>
      <c r="I29" s="7"/>
    </row>
    <row r="30" spans="2:20" ht="25" customHeight="1">
      <c r="B30" s="24"/>
      <c r="C30" s="23"/>
      <c r="D30" s="23"/>
      <c r="E30" s="2"/>
      <c r="F30" s="25"/>
      <c r="G30" s="23"/>
      <c r="H30" s="2"/>
      <c r="I30" s="7"/>
    </row>
    <row r="31" spans="2:20" ht="25" customHeight="1">
      <c r="C31" s="23"/>
      <c r="D31" s="23"/>
      <c r="E31" s="2"/>
      <c r="F31" s="25"/>
      <c r="G31" s="23"/>
      <c r="H31" s="2"/>
      <c r="I31" s="7"/>
    </row>
    <row r="32" spans="2:20" ht="25" customHeight="1">
      <c r="C32" s="5"/>
      <c r="D32" s="5"/>
      <c r="E32" s="5"/>
      <c r="I32" s="7"/>
    </row>
    <row r="33" spans="2:18" ht="25" customHeight="1">
      <c r="B33" s="26" t="s">
        <v>17</v>
      </c>
      <c r="C33" s="2"/>
      <c r="D33" s="2"/>
      <c r="E33" s="2"/>
      <c r="F33" s="2"/>
      <c r="G33" s="2"/>
      <c r="H33" s="2"/>
      <c r="I33" s="7"/>
    </row>
    <row r="34" spans="2:18" ht="25" customHeight="1" thickBot="1">
      <c r="B34" s="2"/>
      <c r="C34" s="15"/>
      <c r="D34" s="47"/>
      <c r="E34" s="47"/>
      <c r="F34" s="47"/>
      <c r="G34" s="47"/>
      <c r="H34" s="47"/>
      <c r="I34" s="7"/>
      <c r="M34" s="7"/>
      <c r="N34" s="7"/>
      <c r="O34" s="7"/>
      <c r="P34" s="7"/>
      <c r="Q34" s="7"/>
      <c r="R34" s="7"/>
    </row>
    <row r="35" spans="2:18" ht="25" customHeight="1" thickBot="1">
      <c r="B35" s="2" t="s">
        <v>13</v>
      </c>
      <c r="C35" s="16">
        <v>0</v>
      </c>
      <c r="D35" s="16">
        <v>20</v>
      </c>
      <c r="E35" s="16">
        <v>50</v>
      </c>
      <c r="F35" s="16">
        <v>100</v>
      </c>
      <c r="G35" s="16">
        <v>150</v>
      </c>
      <c r="H35" s="32"/>
      <c r="I35" s="7"/>
      <c r="M35" s="14"/>
    </row>
    <row r="36" spans="2:18" ht="25" customHeight="1">
      <c r="B36" s="9">
        <v>100</v>
      </c>
      <c r="C36" s="6" t="str">
        <f>IF(C2*C3&gt;0,((R21+23.8)*Q21-(1.03*C35*B36/1000))/(Q21-B36/1000)-23.8-R21,"")</f>
        <v/>
      </c>
      <c r="D36" s="6" t="str">
        <f>IF(C2*C3&gt;0,((R21+23.8)*Q21-(1.03*D35*B36/1000))/(Q21-B36/1000)-23.8-R21,"")</f>
        <v/>
      </c>
      <c r="E36" s="6" t="str">
        <f>IF(C2*C3&gt;0,((R21+23.8)*Q21-(1.03*E35*B36/1000))/(Q21-B36/1000)-23.8-R21,"")</f>
        <v/>
      </c>
      <c r="F36" s="6" t="str">
        <f>IF(C2*C3&gt;0,((R21+23.8)*Q21-(1.03*F35*B36/1000))/(Q21-B36/1000)-23.8-R21,"")</f>
        <v/>
      </c>
      <c r="G36" s="6" t="str">
        <f>IF(C2*C3&gt;0,((R21+23.8)*Q21-(1.03*G35*B36/1000))/(Q21-B36/1000)-23.8-R21,"")</f>
        <v/>
      </c>
      <c r="H36" s="10" t="str">
        <f>IF(C2*C3*H35&gt;0,((R21+23.8)*Q21-(1.03*S21*B36/1000))/(Q21-B36/1000)-23.8-R21,"")</f>
        <v/>
      </c>
      <c r="I36" s="7"/>
      <c r="M36" s="14"/>
    </row>
    <row r="37" spans="2:18" ht="25" customHeight="1">
      <c r="B37" s="9">
        <v>200</v>
      </c>
      <c r="C37" s="6" t="str">
        <f>IF(C2*C3&gt;0,((R22+23.8)*Q22-(1.03*C35*B37/1000))/(Q22-B37/1000)-23.8-R22,"")</f>
        <v/>
      </c>
      <c r="D37" s="6" t="str">
        <f>IF(C2*C3&gt;0,((R22+23.8)*Q22-(1.03*D35*B37/1000))/(Q22-B37/1000)-23.8-R22,"")</f>
        <v/>
      </c>
      <c r="E37" s="6" t="str">
        <f>IF(C2*C3&gt;0,((R22+23.8)*Q22-(1.03*E35*B37/1000))/(Q22-B37/1000)-23.8-R22,"")</f>
        <v/>
      </c>
      <c r="F37" s="6" t="str">
        <f>IF(C2*C3&gt;0,((R22+23.8)*Q22-(1.03*F35*B37/1000))/(Q22-B37/1000)-23.8-R22,"")</f>
        <v/>
      </c>
      <c r="G37" s="6" t="str">
        <f>IF(C2*C3&gt;0,((R22+23.8)*Q22-(1.03*G35*B37/1000))/(Q22-B37/1000)-23.8-R22,"")</f>
        <v/>
      </c>
      <c r="H37" s="10" t="str">
        <f>IF(C2*C3*H35&gt;0,((R22+23.8)*Q22-(1.03*S22*B37/1000))/(Q22-B37/1000)-23.8-R22,"")</f>
        <v/>
      </c>
      <c r="I37" s="7"/>
      <c r="M37" s="14"/>
    </row>
    <row r="38" spans="2:18" ht="25" customHeight="1">
      <c r="B38" s="9">
        <v>500</v>
      </c>
      <c r="C38" s="6" t="str">
        <f>IF(C2*C3&gt;0,((R23+23.8)*Q23-(1.03*C35*B38/1000))/(Q23-B38/1000)-23.8-R23,"")</f>
        <v/>
      </c>
      <c r="D38" s="6" t="str">
        <f>IF(C2*C3&gt;0,((R23+23.8)*Q23-(1.03*D35*B38/1000))/(Q23-B38/1000)-23.8-R23,"")</f>
        <v/>
      </c>
      <c r="E38" s="6" t="str">
        <f>IF(C2*C3&gt;0,((R23+23.8)*Q23-(1.03*E35*B38/1000))/(Q23-B38/1000)-23.8-R23,"")</f>
        <v/>
      </c>
      <c r="F38" s="6" t="str">
        <f>IF(C2*C3&gt;0,((R23+23.8)*Q23-(1.03*F35*B38/1000))/(Q23-B38/1000)-23.8-R23,"")</f>
        <v/>
      </c>
      <c r="G38" s="6" t="str">
        <f>IF(C2*C3&gt;0,((R23+23.8)*Q23-(1.03*G35*B38/1000))/(Q23-B38/1000)-23.8-R23,"")</f>
        <v/>
      </c>
      <c r="H38" s="10" t="str">
        <f>IF(C2*C3*H35&gt;0,((R23+23.8)*Q23-(1.03*S23*B38/1000))/(Q23-B38/1000)-23.8-R23,"")</f>
        <v/>
      </c>
      <c r="I38" s="7"/>
      <c r="M38" s="14"/>
    </row>
    <row r="39" spans="2:18" ht="25" customHeight="1">
      <c r="B39" s="9">
        <v>1000</v>
      </c>
      <c r="C39" s="6" t="str">
        <f>IF(C2*C3&gt;0,((R24+23.8)*Q24-(1.03*C35*B39/1000))/(Q24-B39/1000)-23.8-R24,"")</f>
        <v/>
      </c>
      <c r="D39" s="6" t="str">
        <f>IF(C2*C3&gt;0,((R24+23.8)*Q24-(1.03*D35*B39/1000))/(Q24-B39/1000)-23.8-R24,"")</f>
        <v/>
      </c>
      <c r="E39" s="6" t="str">
        <f>IF(C2*C3&gt;0,((R24+23.8)*Q24-(1.03*E35*B39/1000))/(Q24-B39/1000)-23.8-R24,"")</f>
        <v/>
      </c>
      <c r="F39" s="6" t="str">
        <f>IF(C2*C3&gt;0,((R24+23.8)*Q24-(1.03*F35*B39/1000))/(Q24-B39/1000)-23.8-R24,"")</f>
        <v/>
      </c>
      <c r="G39" s="6" t="str">
        <f>IF(C2*C3&gt;0,((R24+23.8)*Q24-(1.03*G35*B39/1000))/(Q24-B39/1000)-23.8-R24,"")</f>
        <v/>
      </c>
      <c r="H39" s="10" t="str">
        <f>IF(C2*C3*H35&gt;0,((R24+23.8)*Q24-(1.03*S24*B39/1000))/(Q24-B39/1000)-23.8-R24,"")</f>
        <v/>
      </c>
      <c r="I39" s="7"/>
      <c r="M39" s="14"/>
    </row>
    <row r="40" spans="2:18" ht="25" customHeight="1">
      <c r="B40" s="9">
        <v>1500</v>
      </c>
      <c r="C40" s="6" t="str">
        <f>IF(C2*C3&gt;0,((R25+23.8)*Q25-(1.03*C35*B40/1000))/(Q25-B40/1000)-23.8-R25,"")</f>
        <v/>
      </c>
      <c r="D40" s="6" t="str">
        <f>IF(C2*C3&gt;0,((R25+23.8)*Q25-(1.03*D35*B40/1000))/(Q25-B40/1000)-23.8-R25,"")</f>
        <v/>
      </c>
      <c r="E40" s="6" t="str">
        <f>IF(C2*C3&gt;0,((R25+23.8)*Q25-(1.03*E35*B40/1000))/(Q25-B40/1000)-23.8-R25,"")</f>
        <v/>
      </c>
      <c r="F40" s="6" t="str">
        <f>IF(C2*C3&gt;0,((R25+23.8)*Q25-(1.03*F35*B40/1000))/(Q25-B40/1000)-23.8-R25,"")</f>
        <v/>
      </c>
      <c r="G40" s="6" t="str">
        <f>IF(C2*C3&gt;0,((R25+23.8)*Q25-(1.03*G35*B40/1000))/(Q25-B40/1000)-23.8-R25,"")</f>
        <v/>
      </c>
      <c r="H40" s="10" t="str">
        <f>IF(C2*C3*H35&gt;0,((R25+23.8)*Q25-(1.03*S25*B40/1000))/(Q25-B40/1000)-23.8-R25,"")</f>
        <v/>
      </c>
      <c r="I40" s="7"/>
      <c r="M40" s="14"/>
    </row>
    <row r="41" spans="2:18" ht="25" customHeight="1" thickBot="1">
      <c r="B41" s="11">
        <v>2000</v>
      </c>
      <c r="C41" s="6" t="str">
        <f>IF(C2*C3&gt;0,((R26+23.8)*Q26-(1.03*C35*B41/1000))/(Q26-B41/1000)-23.8-R26,"")</f>
        <v/>
      </c>
      <c r="D41" s="6" t="str">
        <f>IF(C2*C3&gt;0,((R26+23.8)*Q26-(1.03*D35*B41/1000))/(Q26-B41/1000)-23.8-R26,"")</f>
        <v/>
      </c>
      <c r="E41" s="6" t="str">
        <f>IF(C2*C3&gt;0,((R26+23.8)*Q26-(1.03*E35*B41/1000))/(Q26-B41/1000)-23.8-R26,"")</f>
        <v/>
      </c>
      <c r="F41" s="6" t="str">
        <f>IF(C2*C3&gt;0,((R26+23.8)*Q26-(1.03*F35*B41/1000))/(Q26-B41/1000)-23.8-R26,"")</f>
        <v/>
      </c>
      <c r="G41" s="6" t="str">
        <f>IF(C2*C3&gt;0,((R26+23.8)*Q26-(1.03*G35*B41/1000))/(Q26-B41/1000)-23.8-R26,"")</f>
        <v/>
      </c>
      <c r="H41" s="10" t="str">
        <f>IF(C2*C3*H35&gt;0,((R26+23.8)*Q26-(1.03*S26*B41/1000))/(Q26-B41/1000)-23.8-R26,"")</f>
        <v/>
      </c>
      <c r="I41" s="7"/>
      <c r="M41" s="14"/>
    </row>
    <row r="42" spans="2:18" ht="25" customHeight="1" thickBot="1">
      <c r="B42" s="31"/>
      <c r="C42" s="27" t="str">
        <f>IF(C2*C3*B42&gt;0,((R27+23.8)*Q27-(1.03*C35*B42/1000))/(Q27-B42/1000)-23.8-R27,"")</f>
        <v/>
      </c>
      <c r="D42" s="6" t="str">
        <f>IF(C2*C3*B42&gt;0,((R27+23.8)*Q27-(1.03*D35*B42/1000))/(Q27-B42/1000)-23.8-R27,"")</f>
        <v/>
      </c>
      <c r="E42" s="6" t="str">
        <f>IF(C2*C3*B42&gt;0,((R27+23.8)*Q27-(1.03*E35*B42/1000))/(Q27-B42/1000)-23.8-R27,"")</f>
        <v/>
      </c>
      <c r="F42" s="6" t="str">
        <f>IF(C2*C3*B42&gt;0,((R27+23.8)*Q27-(1.03*F35*B42/1000))/(Q27-B42/1000)-23.8-R27,"")</f>
        <v/>
      </c>
      <c r="G42" s="6" t="str">
        <f>IF(C2*C3*B42&gt;0,((R27+23.8)*Q27-(1.03*G35*B42/1000))/(Q27-B42/1000)-23.8-R27,"")</f>
        <v/>
      </c>
      <c r="H42" s="10" t="str">
        <f>IF(C2*C3*H35*B42&gt;0,((R27+23.8)*Q27-(1.03*S27*B42/1000))/(Q27-B42/1000)-23.8-R27,"")</f>
        <v/>
      </c>
    </row>
    <row r="43" spans="2:18" ht="25" customHeight="1">
      <c r="H43" s="17" t="s">
        <v>29</v>
      </c>
    </row>
    <row r="44" spans="2:18" ht="25" customHeight="1"/>
    <row r="45" spans="2:18" ht="25" customHeight="1"/>
    <row r="46" spans="2:18" ht="25" customHeight="1"/>
    <row r="47" spans="2:18" ht="25" customHeight="1"/>
    <row r="48" spans="2:18" ht="25" customHeight="1"/>
    <row r="58" spans="2:8">
      <c r="B58" s="7"/>
      <c r="C58" s="18"/>
      <c r="D58" s="18"/>
      <c r="E58" s="18"/>
      <c r="F58" s="7"/>
      <c r="G58" s="7"/>
      <c r="H58" s="7"/>
    </row>
    <row r="59" spans="2:8">
      <c r="B59" s="7"/>
      <c r="C59" s="18"/>
      <c r="D59" s="18"/>
      <c r="E59" s="18"/>
      <c r="F59" s="7"/>
      <c r="G59" s="7"/>
      <c r="H59" s="7"/>
    </row>
    <row r="61" spans="2:8">
      <c r="G61" s="4"/>
    </row>
  </sheetData>
  <sheetProtection selectLockedCells="1"/>
  <mergeCells count="2">
    <mergeCell ref="H22:I22"/>
    <mergeCell ref="B6:H7"/>
  </mergeCells>
  <phoneticPr fontId="34" type="noConversion"/>
  <printOptions horizontalCentered="1"/>
  <pageMargins left="0.98425196850393704" right="0.98425196850393704" top="0.59055118110236227" bottom="0.59055118110236227" header="0.51181102362204722" footer="0.51181102362204722"/>
  <pageSetup paperSize="9" scale="51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2:B12"/>
  <sheetViews>
    <sheetView workbookViewId="0">
      <selection activeCell="U16" sqref="U16"/>
    </sheetView>
  </sheetViews>
  <sheetFormatPr baseColWidth="10" defaultColWidth="10.83203125" defaultRowHeight="15" x14ac:dyDescent="0"/>
  <cols>
    <col min="1" max="1" width="4.33203125" style="36" customWidth="1"/>
    <col min="2" max="2" width="124.33203125" style="36" customWidth="1"/>
    <col min="3" max="16384" width="10.83203125" style="36"/>
  </cols>
  <sheetData>
    <row r="2" spans="2:2" ht="18">
      <c r="B2" s="38" t="s">
        <v>23</v>
      </c>
    </row>
    <row r="3" spans="2:2" ht="110" customHeight="1">
      <c r="B3" s="37" t="s">
        <v>24</v>
      </c>
    </row>
    <row r="4" spans="2:2" ht="18">
      <c r="B4" s="38"/>
    </row>
    <row r="5" spans="2:2" ht="18">
      <c r="B5" s="38"/>
    </row>
    <row r="6" spans="2:2" ht="18">
      <c r="B6" s="38" t="s">
        <v>25</v>
      </c>
    </row>
    <row r="7" spans="2:2" ht="110" customHeight="1">
      <c r="B7" s="37" t="s">
        <v>26</v>
      </c>
    </row>
    <row r="8" spans="2:2" ht="18">
      <c r="B8" s="38"/>
    </row>
    <row r="9" spans="2:2" ht="18">
      <c r="B9" s="38"/>
    </row>
    <row r="10" spans="2:2" ht="18">
      <c r="B10" s="38"/>
    </row>
    <row r="11" spans="2:2" ht="18">
      <c r="B11" s="38"/>
    </row>
    <row r="12" spans="2:2" ht="80" customHeight="1">
      <c r="B12" s="37" t="s">
        <v>27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Dysnatriämie</vt:lpstr>
      <vt:lpstr>Disclaimer and Copyright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support_pb</dc:creator>
  <cp:lastModifiedBy>Dr. F. Buchkremer</cp:lastModifiedBy>
  <cp:lastPrinted>2015-11-10T17:09:20Z</cp:lastPrinted>
  <dcterms:created xsi:type="dcterms:W3CDTF">2013-06-22T14:11:53Z</dcterms:created>
  <dcterms:modified xsi:type="dcterms:W3CDTF">2016-01-02T00:16:44Z</dcterms:modified>
</cp:coreProperties>
</file>